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6275" windowHeight="10800" activeTab="4"/>
  </bookViews>
  <sheets>
    <sheet name="объем" sheetId="1" r:id="rId1"/>
    <sheet name="Лист2" sheetId="2" state="hidden" r:id="rId2"/>
    <sheet name="Лист3" sheetId="3" state="hidden" r:id="rId3"/>
    <sheet name="измен" sheetId="7" state="hidden" r:id="rId4"/>
    <sheet name="таблица" sheetId="4" r:id="rId5"/>
    <sheet name="Лист5" sheetId="5" state="hidden" r:id="rId6"/>
    <sheet name="Лист1" sheetId="8" r:id="rId7"/>
  </sheets>
  <calcPr calcId="145621"/>
</workbook>
</file>

<file path=xl/calcChain.xml><?xml version="1.0" encoding="utf-8"?>
<calcChain xmlns="http://schemas.openxmlformats.org/spreadsheetml/2006/main">
  <c r="I21" i="4" l="1"/>
  <c r="G9" i="4"/>
  <c r="J8" i="4"/>
  <c r="J21" i="4" s="1"/>
  <c r="I8" i="4"/>
  <c r="H8" i="4"/>
  <c r="H21" i="4" s="1"/>
  <c r="G8" i="4"/>
  <c r="G17" i="4"/>
  <c r="G21" i="4" s="1"/>
  <c r="I17" i="4"/>
  <c r="H17" i="4"/>
  <c r="B5" i="1"/>
  <c r="F9" i="4"/>
  <c r="F8" i="4" s="1"/>
  <c r="F11" i="4"/>
  <c r="F16" i="4"/>
  <c r="D20" i="4"/>
  <c r="D19" i="4"/>
  <c r="D14" i="4"/>
  <c r="D13" i="4"/>
  <c r="D12" i="4"/>
  <c r="F17" i="4"/>
  <c r="B4" i="1"/>
  <c r="B3" i="1"/>
  <c r="E9" i="4"/>
  <c r="E8" i="4" s="1"/>
  <c r="E11" i="4"/>
  <c r="D11" i="4" s="1"/>
  <c r="E15" i="4"/>
  <c r="D15" i="4" s="1"/>
  <c r="E18" i="4"/>
  <c r="D18" i="4" s="1"/>
  <c r="E16" i="4"/>
  <c r="J13" i="7"/>
  <c r="I13" i="7"/>
  <c r="H13" i="7"/>
  <c r="G13" i="7"/>
  <c r="F13" i="7"/>
  <c r="D12" i="7"/>
  <c r="D11" i="7"/>
  <c r="D10" i="7"/>
  <c r="E9" i="7"/>
  <c r="D9" i="7"/>
  <c r="D8" i="7"/>
  <c r="D7" i="7"/>
  <c r="D6" i="7"/>
  <c r="D5" i="7"/>
  <c r="E4" i="7"/>
  <c r="E13" i="7" s="1"/>
  <c r="D4" i="7"/>
  <c r="D3" i="7"/>
  <c r="D13" i="7" l="1"/>
  <c r="B9" i="1"/>
  <c r="D16" i="4"/>
  <c r="E21" i="4"/>
  <c r="D9" i="4"/>
  <c r="D8" i="4" s="1"/>
  <c r="D17" i="4"/>
  <c r="F21" i="4"/>
  <c r="D21" i="4" l="1"/>
</calcChain>
</file>

<file path=xl/sharedStrings.xml><?xml version="1.0" encoding="utf-8"?>
<sst xmlns="http://schemas.openxmlformats.org/spreadsheetml/2006/main" count="101" uniqueCount="57">
  <si>
    <t>Объем финансирования</t>
  </si>
  <si>
    <t>Основное мероприятие "Обеспечение эффективного использования и распоряжения муниципальным имуществом и земельными ресурсами</t>
  </si>
  <si>
    <t>№</t>
  </si>
  <si>
    <t>наименование мероприятия</t>
  </si>
  <si>
    <t>источники финансирования</t>
  </si>
  <si>
    <t>Сумма расходов тыс.руб</t>
  </si>
  <si>
    <t>1.</t>
  </si>
  <si>
    <t>Кадастровые работы по межеванию земельных участков для государственной регистрации</t>
  </si>
  <si>
    <t>Оценка недвижимости, признание прав и урегулирование отношений по муниципальной собственности:</t>
  </si>
  <si>
    <t>оценка имущества с целью продажи</t>
  </si>
  <si>
    <t>оценка на право заключения договора аренды земельного участка</t>
  </si>
  <si>
    <t>Кадастровые работы по проведению технической инвентаризации объектов недвижимости</t>
  </si>
  <si>
    <t>Снятие муниципального имущества с кадастрового учета (изготовление актов обследования)</t>
  </si>
  <si>
    <t>Снос аварийных зданий</t>
  </si>
  <si>
    <t>Паспортизация автомобильных дорог общего пользования местного значения</t>
  </si>
  <si>
    <t>Содержание муниципальной собственности (нежилые объекты)</t>
  </si>
  <si>
    <t>Итого</t>
  </si>
  <si>
    <t>2.</t>
  </si>
  <si>
    <t>2.2</t>
  </si>
  <si>
    <t>2.1</t>
  </si>
  <si>
    <t>местный бюджет</t>
  </si>
  <si>
    <t>8.</t>
  </si>
  <si>
    <t>Выкуп земельного участка</t>
  </si>
  <si>
    <t>Выкуп муниципального имущества в т.ч.</t>
  </si>
  <si>
    <t>земельного участка</t>
  </si>
  <si>
    <t>жилого помещения</t>
  </si>
  <si>
    <t>9.</t>
  </si>
  <si>
    <t>10.</t>
  </si>
  <si>
    <t>11.</t>
  </si>
  <si>
    <t>12.</t>
  </si>
  <si>
    <t>13.</t>
  </si>
  <si>
    <t>Ед.изм.</t>
  </si>
  <si>
    <t>Оценка имущества, признание прав и урегулирование отношений по муниципальной собственности</t>
  </si>
  <si>
    <t>Снятие муниципального имущества с кадастрового имущества (изготовление актов обследования)</t>
  </si>
  <si>
    <t>км</t>
  </si>
  <si>
    <t>ед.</t>
  </si>
  <si>
    <t>ед,</t>
  </si>
  <si>
    <t>шт</t>
  </si>
  <si>
    <t>ЗАПОЛНИТЬ ЦИФРАМИ</t>
  </si>
  <si>
    <t>на 08.02.2022</t>
  </si>
  <si>
    <t>1.2.</t>
  </si>
  <si>
    <t>1.1</t>
  </si>
  <si>
    <t>Оценка недвижимости, признание прав и урегулирование отношений по муниципальной собственности :</t>
  </si>
  <si>
    <t>Мероприятия по землеустройству и землепользованию в т.ч.</t>
  </si>
  <si>
    <t>Кадастровые работы по проведению технической инвентаризации объектов недвижимости (помещения)</t>
  </si>
  <si>
    <t>3.</t>
  </si>
  <si>
    <t>4.</t>
  </si>
  <si>
    <t>5.</t>
  </si>
  <si>
    <t>6.</t>
  </si>
  <si>
    <t>7.</t>
  </si>
  <si>
    <t>Приложение №1</t>
  </si>
  <si>
    <t>к постановлению администрации</t>
  </si>
  <si>
    <t>муниципального образования городское поселение Город Малоярославец"</t>
  </si>
  <si>
    <t>Оценка на право заключения договора аренды земельного участка</t>
  </si>
  <si>
    <t>Оценка имущества с целью продажи</t>
  </si>
  <si>
    <t>№131</t>
  </si>
  <si>
    <t>от 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</si>
</sst>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_ ;[Red]\-#,##0.000\ 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justify" vertical="top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/>
    <xf numFmtId="165" fontId="0" fillId="0" borderId="1" xfId="0" applyNumberFormat="1" applyFill="1" applyBorder="1"/>
    <xf numFmtId="165" fontId="0" fillId="2" borderId="1" xfId="0" applyNumberFormat="1" applyFill="1" applyBorder="1"/>
    <xf numFmtId="0" fontId="5" fillId="0" borderId="0" xfId="0" applyFont="1"/>
    <xf numFmtId="14" fontId="5" fillId="0" borderId="0" xfId="0" applyNumberFormat="1" applyFont="1"/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0" fontId="4" fillId="0" borderId="0" xfId="0" applyFont="1"/>
    <xf numFmtId="49" fontId="5" fillId="0" borderId="1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1" sqref="B11"/>
    </sheetView>
  </sheetViews>
  <sheetFormatPr defaultRowHeight="15" x14ac:dyDescent="0.25"/>
  <cols>
    <col min="1" max="1" width="13.5703125" customWidth="1"/>
    <col min="2" max="2" width="15.42578125" customWidth="1"/>
  </cols>
  <sheetData>
    <row r="1" spans="1:4" x14ac:dyDescent="0.25">
      <c r="B1" t="s">
        <v>0</v>
      </c>
      <c r="D1" t="s">
        <v>39</v>
      </c>
    </row>
    <row r="2" spans="1:4" x14ac:dyDescent="0.25">
      <c r="A2" s="1"/>
      <c r="B2" s="1"/>
    </row>
    <row r="3" spans="1:4" x14ac:dyDescent="0.25">
      <c r="A3" s="1">
        <v>2020</v>
      </c>
      <c r="B3" s="44">
        <f>3210+958-1000-300+2011.881-600</f>
        <v>4279.8810000000003</v>
      </c>
    </row>
    <row r="4" spans="1:4" x14ac:dyDescent="0.25">
      <c r="A4" s="1">
        <v>2021</v>
      </c>
      <c r="B4" s="44">
        <f>690+41.059</f>
        <v>731.05899999999997</v>
      </c>
    </row>
    <row r="5" spans="1:4" x14ac:dyDescent="0.25">
      <c r="A5" s="1">
        <v>2022</v>
      </c>
      <c r="B5" s="45">
        <f>1356.1+124.633</f>
        <v>1480.7329999999999</v>
      </c>
      <c r="C5" s="41"/>
      <c r="D5" s="41"/>
    </row>
    <row r="6" spans="1:4" x14ac:dyDescent="0.25">
      <c r="A6" s="1">
        <v>2023</v>
      </c>
      <c r="B6" s="45">
        <v>1081.0999999999999</v>
      </c>
      <c r="C6" s="41"/>
      <c r="D6" s="41"/>
    </row>
    <row r="7" spans="1:4" x14ac:dyDescent="0.25">
      <c r="A7" s="1">
        <v>2024</v>
      </c>
      <c r="B7" s="45">
        <v>1081.0999999999999</v>
      </c>
      <c r="C7" s="41"/>
      <c r="D7" s="41"/>
    </row>
    <row r="8" spans="1:4" x14ac:dyDescent="0.25">
      <c r="A8" s="1">
        <v>2025</v>
      </c>
      <c r="B8" s="44">
        <v>700</v>
      </c>
    </row>
    <row r="9" spans="1:4" x14ac:dyDescent="0.25">
      <c r="A9" s="1"/>
      <c r="B9" s="44">
        <f>B3+B4+B5+B6+B7+B8</f>
        <v>9353.8730000000014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K32" sqref="K32"/>
    </sheetView>
  </sheetViews>
  <sheetFormatPr defaultRowHeight="15" x14ac:dyDescent="0.25"/>
  <cols>
    <col min="2" max="2" width="41.7109375" customWidth="1"/>
    <col min="6" max="10" width="0" hidden="1" customWidth="1"/>
  </cols>
  <sheetData>
    <row r="1" spans="1:10" x14ac:dyDescent="0.25">
      <c r="B1" t="s">
        <v>1</v>
      </c>
    </row>
    <row r="2" spans="1:10" ht="60" x14ac:dyDescent="0.25">
      <c r="A2" s="2" t="s">
        <v>2</v>
      </c>
      <c r="B2" s="2" t="s">
        <v>3</v>
      </c>
      <c r="C2" s="2" t="s">
        <v>4</v>
      </c>
      <c r="D2" s="2" t="s">
        <v>5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  <c r="J2" s="2">
        <v>2025</v>
      </c>
    </row>
    <row r="3" spans="1:10" ht="67.5" hidden="1" customHeight="1" thickBot="1" x14ac:dyDescent="0.3">
      <c r="A3" s="6" t="s">
        <v>6</v>
      </c>
      <c r="B3" s="3" t="s">
        <v>7</v>
      </c>
      <c r="C3" s="9" t="s">
        <v>20</v>
      </c>
      <c r="D3" s="10">
        <f>E3+F3+G3+H3+I3+J3</f>
        <v>2760</v>
      </c>
      <c r="E3" s="12">
        <v>1760</v>
      </c>
      <c r="F3" s="10">
        <v>200</v>
      </c>
      <c r="G3" s="10">
        <v>200</v>
      </c>
      <c r="H3" s="10">
        <v>200</v>
      </c>
      <c r="I3" s="10">
        <v>200</v>
      </c>
      <c r="J3" s="10">
        <v>200</v>
      </c>
    </row>
    <row r="4" spans="1:10" ht="63.75" customHeight="1" thickBot="1" x14ac:dyDescent="0.3">
      <c r="A4" s="6" t="s">
        <v>17</v>
      </c>
      <c r="B4" s="4" t="s">
        <v>8</v>
      </c>
      <c r="C4" s="9" t="s">
        <v>20</v>
      </c>
      <c r="D4" s="10">
        <f t="shared" ref="D4:D12" si="0">E4+F4+G4+H4+I4+J4</f>
        <v>1400</v>
      </c>
      <c r="E4" s="12">
        <f>200+200</f>
        <v>400</v>
      </c>
      <c r="F4" s="10">
        <v>200</v>
      </c>
      <c r="G4" s="10">
        <v>200</v>
      </c>
      <c r="H4" s="10">
        <v>200</v>
      </c>
      <c r="I4" s="10">
        <v>200</v>
      </c>
      <c r="J4" s="10">
        <v>200</v>
      </c>
    </row>
    <row r="5" spans="1:10" ht="42" hidden="1" customHeight="1" thickBot="1" x14ac:dyDescent="0.3">
      <c r="A5" s="7" t="s">
        <v>19</v>
      </c>
      <c r="B5" s="5" t="s">
        <v>9</v>
      </c>
      <c r="C5" s="9" t="s">
        <v>20</v>
      </c>
      <c r="D5" s="10">
        <f t="shared" si="0"/>
        <v>0</v>
      </c>
      <c r="E5" s="12"/>
      <c r="F5" s="10"/>
      <c r="G5" s="10"/>
      <c r="H5" s="10"/>
      <c r="I5" s="10"/>
      <c r="J5" s="10"/>
    </row>
    <row r="6" spans="1:10" ht="58.5" hidden="1" customHeight="1" thickBot="1" x14ac:dyDescent="0.3">
      <c r="A6" s="7" t="s">
        <v>18</v>
      </c>
      <c r="B6" s="4" t="s">
        <v>10</v>
      </c>
      <c r="C6" s="9" t="s">
        <v>20</v>
      </c>
      <c r="D6" s="10">
        <f t="shared" si="0"/>
        <v>0</v>
      </c>
      <c r="E6" s="12"/>
      <c r="F6" s="10"/>
      <c r="G6" s="10"/>
      <c r="H6" s="10"/>
      <c r="I6" s="10"/>
      <c r="J6" s="10"/>
    </row>
    <row r="7" spans="1:10" ht="73.5" hidden="1" customHeight="1" thickBot="1" x14ac:dyDescent="0.3">
      <c r="A7" s="7">
        <v>3</v>
      </c>
      <c r="B7" s="4" t="s">
        <v>11</v>
      </c>
      <c r="C7" s="9" t="s">
        <v>20</v>
      </c>
      <c r="D7" s="10">
        <f t="shared" si="0"/>
        <v>500</v>
      </c>
      <c r="E7" s="12">
        <v>150</v>
      </c>
      <c r="F7" s="10">
        <v>150</v>
      </c>
      <c r="G7" s="10">
        <v>50</v>
      </c>
      <c r="H7" s="10">
        <v>50</v>
      </c>
      <c r="I7" s="10">
        <v>50</v>
      </c>
      <c r="J7" s="10">
        <v>50</v>
      </c>
    </row>
    <row r="8" spans="1:10" ht="75.75" hidden="1" customHeight="1" thickBot="1" x14ac:dyDescent="0.3">
      <c r="A8" s="7">
        <v>4</v>
      </c>
      <c r="B8" s="4" t="s">
        <v>12</v>
      </c>
      <c r="C8" s="9" t="s">
        <v>20</v>
      </c>
      <c r="D8" s="10">
        <f t="shared" si="0"/>
        <v>0</v>
      </c>
      <c r="E8" s="12"/>
      <c r="F8" s="10"/>
      <c r="G8" s="10"/>
      <c r="H8" s="10"/>
      <c r="I8" s="10"/>
      <c r="J8" s="10"/>
    </row>
    <row r="9" spans="1:10" ht="42" customHeight="1" thickBot="1" x14ac:dyDescent="0.3">
      <c r="A9" s="7">
        <v>5</v>
      </c>
      <c r="B9" s="5" t="s">
        <v>13</v>
      </c>
      <c r="C9" s="9" t="s">
        <v>20</v>
      </c>
      <c r="D9" s="10">
        <f t="shared" si="0"/>
        <v>400</v>
      </c>
      <c r="E9" s="12">
        <f>600-200</f>
        <v>400</v>
      </c>
      <c r="F9" s="10"/>
      <c r="G9" s="10"/>
      <c r="H9" s="10"/>
      <c r="I9" s="10"/>
      <c r="J9" s="10"/>
    </row>
    <row r="10" spans="1:10" ht="60.75" hidden="1" customHeight="1" thickBot="1" x14ac:dyDescent="0.3">
      <c r="A10" s="7">
        <v>6</v>
      </c>
      <c r="B10" s="5" t="s">
        <v>14</v>
      </c>
      <c r="C10" s="9" t="s">
        <v>20</v>
      </c>
      <c r="D10" s="10">
        <f t="shared" si="0"/>
        <v>1200</v>
      </c>
      <c r="E10" s="12">
        <v>200</v>
      </c>
      <c r="F10" s="10">
        <v>200</v>
      </c>
      <c r="G10" s="10">
        <v>200</v>
      </c>
      <c r="H10" s="10">
        <v>200</v>
      </c>
      <c r="I10" s="10">
        <v>200</v>
      </c>
      <c r="J10" s="10">
        <v>200</v>
      </c>
    </row>
    <row r="11" spans="1:10" ht="42.75" hidden="1" customHeight="1" thickBot="1" x14ac:dyDescent="0.3">
      <c r="A11" s="7">
        <v>7</v>
      </c>
      <c r="B11" s="5" t="s">
        <v>15</v>
      </c>
      <c r="C11" s="9" t="s">
        <v>20</v>
      </c>
      <c r="D11" s="10">
        <f t="shared" si="0"/>
        <v>1100</v>
      </c>
      <c r="E11" s="12">
        <v>300</v>
      </c>
      <c r="F11" s="10">
        <v>300</v>
      </c>
      <c r="G11" s="10">
        <v>200</v>
      </c>
      <c r="H11" s="10">
        <v>150</v>
      </c>
      <c r="I11" s="10">
        <v>100</v>
      </c>
      <c r="J11" s="10">
        <v>50</v>
      </c>
    </row>
    <row r="12" spans="1:10" ht="21" hidden="1" customHeight="1" thickBot="1" x14ac:dyDescent="0.3">
      <c r="A12" s="7" t="s">
        <v>21</v>
      </c>
      <c r="B12" s="5" t="s">
        <v>22</v>
      </c>
      <c r="C12" s="9" t="s">
        <v>20</v>
      </c>
      <c r="D12" s="10">
        <f t="shared" si="0"/>
        <v>958</v>
      </c>
      <c r="E12" s="12">
        <v>958</v>
      </c>
      <c r="F12" s="10"/>
      <c r="G12" s="10"/>
      <c r="H12" s="10"/>
      <c r="I12" s="10"/>
      <c r="J12" s="10"/>
    </row>
    <row r="13" spans="1:10" ht="19.5" thickBot="1" x14ac:dyDescent="0.3">
      <c r="A13" s="1"/>
      <c r="B13" s="8" t="s">
        <v>16</v>
      </c>
      <c r="C13" s="11"/>
      <c r="D13" s="11">
        <f>D3+D4+D7+D9+D10+D11+D12</f>
        <v>8318</v>
      </c>
      <c r="E13" s="13">
        <f>E3+E4+E7+E9+E10+E11+E12</f>
        <v>4168</v>
      </c>
      <c r="F13" s="11">
        <f t="shared" ref="F13:J13" si="1">F3+F4+F7+F9+F10+F11+F12</f>
        <v>1050</v>
      </c>
      <c r="G13" s="11">
        <f t="shared" si="1"/>
        <v>850</v>
      </c>
      <c r="H13" s="11">
        <f t="shared" si="1"/>
        <v>800</v>
      </c>
      <c r="I13" s="11">
        <f t="shared" si="1"/>
        <v>750</v>
      </c>
      <c r="J13" s="11">
        <f t="shared" si="1"/>
        <v>700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W6" sqref="W6"/>
    </sheetView>
  </sheetViews>
  <sheetFormatPr defaultRowHeight="15" x14ac:dyDescent="0.25"/>
  <cols>
    <col min="1" max="1" width="6" customWidth="1"/>
    <col min="2" max="2" width="28" customWidth="1"/>
    <col min="3" max="3" width="11.7109375" customWidth="1"/>
    <col min="4" max="4" width="11.7109375" bestFit="1" customWidth="1"/>
    <col min="5" max="5" width="11.7109375" customWidth="1"/>
    <col min="6" max="6" width="11.5703125" customWidth="1"/>
    <col min="7" max="7" width="12" customWidth="1"/>
    <col min="8" max="8" width="11.140625" customWidth="1"/>
    <col min="9" max="9" width="13" customWidth="1"/>
    <col min="10" max="10" width="12.140625" customWidth="1"/>
  </cols>
  <sheetData>
    <row r="1" spans="1:12" ht="15.75" x14ac:dyDescent="0.25">
      <c r="D1" s="64"/>
      <c r="E1" s="64"/>
      <c r="F1" s="64"/>
      <c r="G1" s="64"/>
      <c r="H1" s="69" t="s">
        <v>50</v>
      </c>
      <c r="I1" s="69"/>
      <c r="J1" s="69"/>
    </row>
    <row r="2" spans="1:12" ht="15.75" x14ac:dyDescent="0.25">
      <c r="D2" s="64"/>
      <c r="E2" s="64"/>
      <c r="F2" s="64"/>
      <c r="G2" s="69" t="s">
        <v>51</v>
      </c>
      <c r="H2" s="69"/>
      <c r="I2" s="69"/>
      <c r="J2" s="69"/>
    </row>
    <row r="3" spans="1:12" ht="15.75" x14ac:dyDescent="0.25">
      <c r="D3" s="69" t="s">
        <v>52</v>
      </c>
      <c r="E3" s="69"/>
      <c r="F3" s="69"/>
      <c r="G3" s="69"/>
      <c r="H3" s="69"/>
      <c r="I3" s="69"/>
      <c r="J3" s="69"/>
    </row>
    <row r="4" spans="1:12" ht="15.75" x14ac:dyDescent="0.25">
      <c r="D4" s="64"/>
      <c r="E4" s="64"/>
      <c r="F4" s="64"/>
      <c r="G4" s="64"/>
      <c r="H4" s="64" t="s">
        <v>56</v>
      </c>
      <c r="I4" s="64"/>
      <c r="J4" s="64" t="s">
        <v>55</v>
      </c>
    </row>
    <row r="5" spans="1:12" ht="16.5" x14ac:dyDescent="0.25">
      <c r="A5" s="46"/>
      <c r="B5" s="46"/>
      <c r="C5" s="46"/>
      <c r="D5" s="46"/>
      <c r="E5" s="46"/>
      <c r="F5" s="46"/>
      <c r="G5" s="46"/>
      <c r="H5" s="46"/>
      <c r="I5" s="47"/>
      <c r="J5" s="46"/>
    </row>
    <row r="6" spans="1:12" ht="52.5" customHeight="1" x14ac:dyDescent="0.25">
      <c r="A6" s="48" t="s">
        <v>2</v>
      </c>
      <c r="B6" s="48" t="s">
        <v>3</v>
      </c>
      <c r="C6" s="48" t="s">
        <v>4</v>
      </c>
      <c r="D6" s="48" t="s">
        <v>5</v>
      </c>
      <c r="E6" s="48">
        <v>2020</v>
      </c>
      <c r="F6" s="48">
        <v>2021</v>
      </c>
      <c r="G6" s="48">
        <v>2022</v>
      </c>
      <c r="H6" s="48">
        <v>2023</v>
      </c>
      <c r="I6" s="48">
        <v>2024</v>
      </c>
      <c r="J6" s="48">
        <v>2025</v>
      </c>
      <c r="K6" s="14"/>
      <c r="L6" s="14"/>
    </row>
    <row r="7" spans="1:12" ht="34.5" customHeight="1" x14ac:dyDescent="0.25">
      <c r="A7" s="66" t="s">
        <v>1</v>
      </c>
      <c r="B7" s="67"/>
      <c r="C7" s="67"/>
      <c r="D7" s="67"/>
      <c r="E7" s="67"/>
      <c r="F7" s="67"/>
      <c r="G7" s="67"/>
      <c r="H7" s="67"/>
      <c r="I7" s="67"/>
      <c r="J7" s="68"/>
      <c r="K7" s="14"/>
      <c r="L7" s="14"/>
    </row>
    <row r="8" spans="1:12" ht="51" customHeight="1" x14ac:dyDescent="0.25">
      <c r="A8" s="48" t="s">
        <v>6</v>
      </c>
      <c r="B8" s="58" t="s">
        <v>43</v>
      </c>
      <c r="C8" s="49" t="s">
        <v>20</v>
      </c>
      <c r="D8" s="49">
        <f>D9+D10</f>
        <v>2066.5</v>
      </c>
      <c r="E8" s="49">
        <f t="shared" ref="E8:J8" si="0">E9+E10</f>
        <v>460</v>
      </c>
      <c r="F8" s="49">
        <f t="shared" si="0"/>
        <v>330</v>
      </c>
      <c r="G8" s="49">
        <f t="shared" si="0"/>
        <v>476.5</v>
      </c>
      <c r="H8" s="49">
        <f t="shared" si="0"/>
        <v>300</v>
      </c>
      <c r="I8" s="49">
        <f t="shared" si="0"/>
        <v>300</v>
      </c>
      <c r="J8" s="49">
        <f t="shared" si="0"/>
        <v>200</v>
      </c>
      <c r="K8" s="14"/>
      <c r="L8" s="14"/>
    </row>
    <row r="9" spans="1:12" ht="82.5" x14ac:dyDescent="0.25">
      <c r="A9" s="50" t="s">
        <v>41</v>
      </c>
      <c r="B9" s="58" t="s">
        <v>7</v>
      </c>
      <c r="C9" s="49" t="s">
        <v>20</v>
      </c>
      <c r="D9" s="57">
        <f>E9+F9+G9+H9+I9+J9</f>
        <v>2066.5</v>
      </c>
      <c r="E9" s="57">
        <f>1760-1000-300</f>
        <v>460</v>
      </c>
      <c r="F9" s="57">
        <f>150+130+50</f>
        <v>330</v>
      </c>
      <c r="G9" s="57">
        <f>360+116.5</f>
        <v>476.5</v>
      </c>
      <c r="H9" s="57">
        <v>300</v>
      </c>
      <c r="I9" s="57">
        <v>300</v>
      </c>
      <c r="J9" s="57">
        <v>200</v>
      </c>
      <c r="K9" s="14"/>
      <c r="L9" s="14"/>
    </row>
    <row r="10" spans="1:12" ht="66" x14ac:dyDescent="0.25">
      <c r="A10" s="52" t="s">
        <v>40</v>
      </c>
      <c r="B10" s="58" t="s">
        <v>53</v>
      </c>
      <c r="C10" s="49" t="s">
        <v>20</v>
      </c>
      <c r="D10" s="51"/>
      <c r="E10" s="51"/>
      <c r="F10" s="51"/>
      <c r="G10" s="51"/>
      <c r="H10" s="51"/>
      <c r="I10" s="51"/>
      <c r="J10" s="51"/>
      <c r="K10" s="14"/>
      <c r="L10" s="14"/>
    </row>
    <row r="11" spans="1:12" ht="102" customHeight="1" x14ac:dyDescent="0.25">
      <c r="A11" s="52" t="s">
        <v>17</v>
      </c>
      <c r="B11" s="58" t="s">
        <v>42</v>
      </c>
      <c r="C11" s="49" t="s">
        <v>20</v>
      </c>
      <c r="D11" s="51">
        <f t="shared" ref="D11:D21" si="1">E11+F11+G11+H11+I11+J11</f>
        <v>1305</v>
      </c>
      <c r="E11" s="51">
        <f>200+200+155-200</f>
        <v>355</v>
      </c>
      <c r="F11" s="51">
        <f>200-50</f>
        <v>150</v>
      </c>
      <c r="G11" s="51">
        <v>200</v>
      </c>
      <c r="H11" s="51">
        <v>200</v>
      </c>
      <c r="I11" s="51">
        <v>200</v>
      </c>
      <c r="J11" s="51">
        <v>200</v>
      </c>
      <c r="K11" s="14"/>
      <c r="L11" s="14"/>
    </row>
    <row r="12" spans="1:12" ht="33" x14ac:dyDescent="0.25">
      <c r="A12" s="50" t="s">
        <v>19</v>
      </c>
      <c r="B12" s="58" t="s">
        <v>54</v>
      </c>
      <c r="C12" s="49" t="s">
        <v>20</v>
      </c>
      <c r="D12" s="51">
        <f t="shared" si="1"/>
        <v>0</v>
      </c>
      <c r="E12" s="51"/>
      <c r="F12" s="51"/>
      <c r="G12" s="51"/>
      <c r="H12" s="51"/>
      <c r="I12" s="51"/>
      <c r="J12" s="51"/>
      <c r="K12" s="14"/>
      <c r="L12" s="14"/>
    </row>
    <row r="13" spans="1:12" ht="82.5" x14ac:dyDescent="0.25">
      <c r="A13" s="50" t="s">
        <v>45</v>
      </c>
      <c r="B13" s="58" t="s">
        <v>44</v>
      </c>
      <c r="C13" s="49" t="s">
        <v>20</v>
      </c>
      <c r="D13" s="51">
        <f t="shared" si="1"/>
        <v>950</v>
      </c>
      <c r="E13" s="51">
        <v>150</v>
      </c>
      <c r="F13" s="51">
        <v>150</v>
      </c>
      <c r="G13" s="51">
        <v>200</v>
      </c>
      <c r="H13" s="51">
        <v>200</v>
      </c>
      <c r="I13" s="51">
        <v>200</v>
      </c>
      <c r="J13" s="51">
        <v>50</v>
      </c>
      <c r="K13" s="14"/>
      <c r="L13" s="14"/>
    </row>
    <row r="14" spans="1:12" ht="82.5" x14ac:dyDescent="0.25">
      <c r="A14" s="50" t="s">
        <v>46</v>
      </c>
      <c r="B14" s="58" t="s">
        <v>12</v>
      </c>
      <c r="C14" s="49" t="s">
        <v>20</v>
      </c>
      <c r="D14" s="51">
        <f t="shared" si="1"/>
        <v>30</v>
      </c>
      <c r="E14" s="51"/>
      <c r="F14" s="51"/>
      <c r="G14" s="51">
        <v>10</v>
      </c>
      <c r="H14" s="51">
        <v>10</v>
      </c>
      <c r="I14" s="51">
        <v>10</v>
      </c>
      <c r="J14" s="51"/>
      <c r="K14" s="14"/>
      <c r="L14" s="14"/>
    </row>
    <row r="15" spans="1:12" ht="33" x14ac:dyDescent="0.25">
      <c r="A15" s="50" t="s">
        <v>47</v>
      </c>
      <c r="B15" s="59" t="s">
        <v>13</v>
      </c>
      <c r="C15" s="49" t="s">
        <v>20</v>
      </c>
      <c r="D15" s="51">
        <f t="shared" si="1"/>
        <v>350</v>
      </c>
      <c r="E15" s="51">
        <f>600-200-400</f>
        <v>0</v>
      </c>
      <c r="F15" s="51"/>
      <c r="G15" s="51">
        <v>150</v>
      </c>
      <c r="H15" s="51">
        <v>100</v>
      </c>
      <c r="I15" s="51">
        <v>100</v>
      </c>
      <c r="J15" s="51"/>
      <c r="K15" s="14"/>
      <c r="L15" s="14"/>
    </row>
    <row r="16" spans="1:12" ht="66" x14ac:dyDescent="0.25">
      <c r="A16" s="50" t="s">
        <v>48</v>
      </c>
      <c r="B16" s="59" t="s">
        <v>14</v>
      </c>
      <c r="C16" s="49" t="s">
        <v>20</v>
      </c>
      <c r="D16" s="51">
        <f t="shared" si="1"/>
        <v>715</v>
      </c>
      <c r="E16" s="51">
        <f>200-155</f>
        <v>45</v>
      </c>
      <c r="F16" s="51">
        <f>150-130</f>
        <v>20</v>
      </c>
      <c r="G16" s="51">
        <v>150</v>
      </c>
      <c r="H16" s="51">
        <v>150</v>
      </c>
      <c r="I16" s="51">
        <v>150</v>
      </c>
      <c r="J16" s="51">
        <v>200</v>
      </c>
      <c r="K16" s="14"/>
      <c r="L16" s="14"/>
    </row>
    <row r="17" spans="1:12" ht="66" x14ac:dyDescent="0.25">
      <c r="A17" s="50" t="s">
        <v>49</v>
      </c>
      <c r="B17" s="59" t="s">
        <v>15</v>
      </c>
      <c r="C17" s="49" t="s">
        <v>20</v>
      </c>
      <c r="D17" s="51">
        <f t="shared" si="1"/>
        <v>967.49199999999996</v>
      </c>
      <c r="E17" s="51">
        <v>300</v>
      </c>
      <c r="F17" s="51">
        <f>40+41.059</f>
        <v>81.058999999999997</v>
      </c>
      <c r="G17" s="51">
        <f>86.1+200+8.133</f>
        <v>294.233</v>
      </c>
      <c r="H17" s="51">
        <f>86.1+35</f>
        <v>121.1</v>
      </c>
      <c r="I17" s="51">
        <f>86.1+35</f>
        <v>121.1</v>
      </c>
      <c r="J17" s="51">
        <v>50</v>
      </c>
      <c r="K17" s="14"/>
      <c r="L17" s="42"/>
    </row>
    <row r="18" spans="1:12" ht="33" x14ac:dyDescent="0.25">
      <c r="A18" s="65" t="s">
        <v>21</v>
      </c>
      <c r="B18" s="59" t="s">
        <v>23</v>
      </c>
      <c r="C18" s="49" t="s">
        <v>20</v>
      </c>
      <c r="D18" s="51">
        <f t="shared" si="1"/>
        <v>2969.8810000000003</v>
      </c>
      <c r="E18" s="51">
        <f>E19+E20</f>
        <v>2969.8810000000003</v>
      </c>
      <c r="F18" s="51"/>
      <c r="G18" s="51"/>
      <c r="H18" s="51"/>
      <c r="I18" s="51"/>
      <c r="J18" s="51"/>
      <c r="K18" s="14"/>
      <c r="L18" s="42"/>
    </row>
    <row r="19" spans="1:12" ht="16.5" x14ac:dyDescent="0.25">
      <c r="A19" s="65"/>
      <c r="B19" s="59" t="s">
        <v>24</v>
      </c>
      <c r="C19" s="49"/>
      <c r="D19" s="51">
        <f t="shared" si="1"/>
        <v>958</v>
      </c>
      <c r="E19" s="51">
        <v>958</v>
      </c>
      <c r="F19" s="51"/>
      <c r="G19" s="51"/>
      <c r="H19" s="51"/>
      <c r="I19" s="51"/>
      <c r="J19" s="51"/>
      <c r="K19" s="14"/>
      <c r="L19" s="14"/>
    </row>
    <row r="20" spans="1:12" ht="21.75" customHeight="1" x14ac:dyDescent="0.25">
      <c r="A20" s="65"/>
      <c r="B20" s="59" t="s">
        <v>25</v>
      </c>
      <c r="C20" s="49"/>
      <c r="D20" s="51">
        <f t="shared" si="1"/>
        <v>2011.8810000000001</v>
      </c>
      <c r="E20" s="51">
        <v>2011.8810000000001</v>
      </c>
      <c r="F20" s="51"/>
      <c r="G20" s="51"/>
      <c r="H20" s="51"/>
      <c r="I20" s="51"/>
      <c r="J20" s="51"/>
      <c r="K20" s="14"/>
      <c r="L20" s="14"/>
    </row>
    <row r="21" spans="1:12" ht="21" customHeight="1" x14ac:dyDescent="0.25">
      <c r="A21" s="53"/>
      <c r="B21" s="60" t="s">
        <v>16</v>
      </c>
      <c r="C21" s="54"/>
      <c r="D21" s="54">
        <f t="shared" si="1"/>
        <v>9353.8730000000014</v>
      </c>
      <c r="E21" s="54">
        <f>E9+E11+E13+E16+E17+E18</f>
        <v>4279.8810000000003</v>
      </c>
      <c r="F21" s="54">
        <f>F9+F11+F13+F15+F16+F17+F19</f>
        <v>731.05899999999997</v>
      </c>
      <c r="G21" s="54">
        <f>G8+G11+G13+G14+G15+G16+G17</f>
        <v>1480.7329999999999</v>
      </c>
      <c r="H21" s="54">
        <f t="shared" ref="H21:J21" si="2">H8+H11+H13+H14+H15+H16+H17</f>
        <v>1081.0999999999999</v>
      </c>
      <c r="I21" s="54">
        <f t="shared" si="2"/>
        <v>1081.0999999999999</v>
      </c>
      <c r="J21" s="54">
        <f t="shared" si="2"/>
        <v>700</v>
      </c>
      <c r="K21" s="43"/>
      <c r="L21" s="14"/>
    </row>
    <row r="22" spans="1:12" ht="16.5" x14ac:dyDescent="0.25">
      <c r="A22" s="61"/>
      <c r="B22" s="61"/>
      <c r="C22" s="62"/>
      <c r="D22" s="63"/>
      <c r="E22" s="56"/>
      <c r="F22" s="56"/>
      <c r="G22" s="56"/>
      <c r="H22" s="56"/>
      <c r="I22" s="56"/>
      <c r="J22" s="55"/>
      <c r="K22" s="14"/>
      <c r="L22" s="14"/>
    </row>
    <row r="23" spans="1:12" ht="16.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14"/>
      <c r="L23" s="14"/>
    </row>
    <row r="24" spans="1:12" ht="16.5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2" ht="16.5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2" ht="16.5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27" spans="1:12" ht="16.5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2" ht="16.5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</row>
  </sheetData>
  <mergeCells count="5">
    <mergeCell ref="A18:A20"/>
    <mergeCell ref="A7:J7"/>
    <mergeCell ref="H1:J1"/>
    <mergeCell ref="G2:J2"/>
    <mergeCell ref="D3:J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3"/>
  <sheetViews>
    <sheetView workbookViewId="0">
      <selection activeCell="N7" sqref="N7"/>
    </sheetView>
  </sheetViews>
  <sheetFormatPr defaultRowHeight="15" x14ac:dyDescent="0.25"/>
  <cols>
    <col min="1" max="1" width="5.42578125" customWidth="1"/>
    <col min="2" max="2" width="24.28515625" customWidth="1"/>
    <col min="3" max="5" width="8.85546875" customWidth="1"/>
  </cols>
  <sheetData>
    <row r="4" spans="1:16" ht="30.75" thickBot="1" x14ac:dyDescent="0.3">
      <c r="A4" s="2" t="s">
        <v>2</v>
      </c>
      <c r="B4" s="16" t="s">
        <v>3</v>
      </c>
      <c r="C4" s="18" t="s">
        <v>31</v>
      </c>
      <c r="D4" s="18">
        <v>2018</v>
      </c>
      <c r="E4" s="18">
        <v>2019</v>
      </c>
      <c r="F4" s="15">
        <v>2020</v>
      </c>
      <c r="G4" s="15">
        <v>2021</v>
      </c>
      <c r="H4" s="15">
        <v>2022</v>
      </c>
      <c r="I4" s="15">
        <v>2023</v>
      </c>
      <c r="J4" s="15">
        <v>2024</v>
      </c>
      <c r="K4" s="15">
        <v>2025</v>
      </c>
    </row>
    <row r="5" spans="1:16" ht="79.5" thickBot="1" x14ac:dyDescent="0.3">
      <c r="A5" s="31" t="s">
        <v>21</v>
      </c>
      <c r="B5" s="17" t="s">
        <v>7</v>
      </c>
      <c r="C5" s="18" t="s">
        <v>35</v>
      </c>
      <c r="D5" s="34"/>
      <c r="E5" s="35"/>
      <c r="F5" s="19">
        <v>45</v>
      </c>
      <c r="G5" s="19">
        <v>23</v>
      </c>
      <c r="H5" s="19">
        <v>0</v>
      </c>
      <c r="I5" s="19">
        <v>0</v>
      </c>
      <c r="J5" s="20">
        <v>33</v>
      </c>
      <c r="K5" s="20">
        <v>33</v>
      </c>
    </row>
    <row r="6" spans="1:16" ht="95.25" thickBot="1" x14ac:dyDescent="0.3">
      <c r="A6" s="28" t="s">
        <v>26</v>
      </c>
      <c r="B6" s="21" t="s">
        <v>32</v>
      </c>
      <c r="C6" s="18" t="s">
        <v>35</v>
      </c>
      <c r="D6" s="34"/>
      <c r="E6" s="35"/>
      <c r="F6" s="39"/>
      <c r="G6" s="22">
        <v>50</v>
      </c>
      <c r="H6" s="22">
        <v>50</v>
      </c>
      <c r="I6" s="22">
        <v>50</v>
      </c>
      <c r="J6" s="23">
        <v>50</v>
      </c>
      <c r="K6" s="23">
        <v>50</v>
      </c>
      <c r="M6" s="41"/>
      <c r="N6" s="41" t="s">
        <v>38</v>
      </c>
      <c r="O6" s="41"/>
      <c r="P6" s="41"/>
    </row>
    <row r="7" spans="1:16" ht="95.25" thickBot="1" x14ac:dyDescent="0.3">
      <c r="A7" s="32" t="s">
        <v>27</v>
      </c>
      <c r="B7" s="24" t="s">
        <v>11</v>
      </c>
      <c r="C7" s="18" t="s">
        <v>36</v>
      </c>
      <c r="D7" s="34"/>
      <c r="E7" s="36"/>
      <c r="F7" s="39"/>
      <c r="G7" s="22">
        <v>25</v>
      </c>
      <c r="H7" s="22">
        <v>25</v>
      </c>
      <c r="I7" s="22">
        <v>25</v>
      </c>
      <c r="J7" s="23">
        <v>25</v>
      </c>
      <c r="K7" s="23">
        <v>25</v>
      </c>
    </row>
    <row r="8" spans="1:16" ht="111" thickBot="1" x14ac:dyDescent="0.3">
      <c r="A8" s="32" t="s">
        <v>28</v>
      </c>
      <c r="B8" s="29" t="s">
        <v>33</v>
      </c>
      <c r="C8" s="18" t="s">
        <v>35</v>
      </c>
      <c r="D8" s="34"/>
      <c r="E8" s="35"/>
      <c r="F8" s="39"/>
      <c r="G8" s="39"/>
      <c r="H8" s="39"/>
      <c r="I8" s="39"/>
      <c r="J8" s="39"/>
      <c r="K8" s="39"/>
    </row>
    <row r="9" spans="1:16" ht="63" x14ac:dyDescent="0.25">
      <c r="A9" s="33" t="s">
        <v>29</v>
      </c>
      <c r="B9" s="25" t="s">
        <v>14</v>
      </c>
      <c r="C9" s="18" t="s">
        <v>34</v>
      </c>
      <c r="D9" s="34"/>
      <c r="E9" s="35"/>
      <c r="F9" s="40"/>
      <c r="G9" s="26">
        <v>20</v>
      </c>
      <c r="H9" s="26">
        <v>20</v>
      </c>
      <c r="I9" s="26">
        <v>20</v>
      </c>
      <c r="J9" s="27">
        <v>20</v>
      </c>
      <c r="K9" s="27">
        <v>20</v>
      </c>
    </row>
    <row r="10" spans="1:16" ht="63" x14ac:dyDescent="0.25">
      <c r="A10" s="28" t="s">
        <v>30</v>
      </c>
      <c r="B10" s="30" t="s">
        <v>15</v>
      </c>
      <c r="C10" s="28" t="s">
        <v>37</v>
      </c>
      <c r="D10" s="37"/>
      <c r="E10" s="38"/>
      <c r="F10" s="38"/>
      <c r="G10" s="38"/>
      <c r="H10" s="38"/>
      <c r="I10" s="38"/>
      <c r="J10" s="38"/>
      <c r="K10" s="38"/>
    </row>
    <row r="11" spans="1:16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</row>
    <row r="13" spans="1:16" x14ac:dyDescent="0.25">
      <c r="A13" s="14"/>
      <c r="B13" s="14"/>
      <c r="C13" s="14"/>
      <c r="D13" s="14"/>
      <c r="E13" s="14"/>
      <c r="F13" s="14"/>
      <c r="G13" s="14"/>
      <c r="H13" s="14"/>
      <c r="I13" s="1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объем</vt:lpstr>
      <vt:lpstr>Лист2</vt:lpstr>
      <vt:lpstr>Лист3</vt:lpstr>
      <vt:lpstr>измен</vt:lpstr>
      <vt:lpstr>таблица</vt:lpstr>
      <vt:lpstr>Лист5</vt:lpstr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Ирина</cp:lastModifiedBy>
  <cp:lastPrinted>2022-02-08T12:38:15Z</cp:lastPrinted>
  <dcterms:created xsi:type="dcterms:W3CDTF">2020-01-15T07:24:55Z</dcterms:created>
  <dcterms:modified xsi:type="dcterms:W3CDTF">2022-02-14T09:28:27Z</dcterms:modified>
</cp:coreProperties>
</file>